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142" documentId="8_{A580276A-9DD4-4750-A910-565CD3758A8F}" xr6:coauthVersionLast="47" xr6:coauthVersionMax="47" xr10:uidLastSave="{4499C7DA-45D9-43AC-9A23-061CF0B31C86}"/>
  <bookViews>
    <workbookView xWindow="-120" yWindow="-120" windowWidth="29040" windowHeight="17520" xr2:uid="{830D3D61-B9B0-425B-8F41-8EF6D32F60CE}"/>
  </bookViews>
  <sheets>
    <sheet name="Week 2 Arcadis share buyback " sheetId="1" r:id="rId1"/>
    <sheet name="Sheet1" sheetId="2" r:id="rId2"/>
  </sheets>
  <definedNames>
    <definedName name="_xlnm.Print_Area" localSheetId="0">'Week 2 Arcadis share buyback '!$B$1:$M$20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F16" i="1"/>
  <c r="I16" i="1"/>
  <c r="I17" i="1" s="1"/>
  <c r="I18" i="1" s="1"/>
  <c r="I19" i="1" s="1"/>
  <c r="I20" i="1" s="1"/>
  <c r="G19" i="1"/>
  <c r="G18" i="1"/>
  <c r="G17" i="1"/>
  <c r="G16" i="1"/>
  <c r="G20" i="1"/>
  <c r="H14" i="1"/>
  <c r="H15" i="1"/>
  <c r="H13" i="1" l="1"/>
  <c r="H12" i="1"/>
  <c r="H11" i="1"/>
  <c r="H10" i="1"/>
  <c r="F10" i="1"/>
  <c r="F11" i="1" s="1"/>
  <c r="F12" i="1" s="1"/>
  <c r="F13" i="1" s="1"/>
  <c r="F14" i="1" s="1"/>
  <c r="F15" i="1" s="1"/>
  <c r="F17" i="1" l="1"/>
  <c r="F18" i="1" s="1"/>
  <c r="F19" i="1" s="1"/>
  <c r="F20" i="1" s="1"/>
  <c r="K14" i="1"/>
  <c r="K10" i="1"/>
  <c r="L10" i="1" s="1"/>
  <c r="K11" i="1"/>
  <c r="K15" i="1"/>
  <c r="K13" i="1"/>
  <c r="K12" i="1"/>
  <c r="K20" i="1"/>
  <c r="K19" i="1"/>
  <c r="K18" i="1"/>
  <c r="K17" i="1"/>
  <c r="L19" i="1"/>
  <c r="L18" i="1"/>
  <c r="L17" i="1"/>
  <c r="K16" i="1"/>
  <c r="L16" i="1" s="1"/>
  <c r="L20" i="1"/>
  <c r="K6" i="1"/>
  <c r="L6" i="1" s="1"/>
  <c r="K9" i="1"/>
  <c r="L9" i="1" s="1"/>
  <c r="K7" i="1"/>
  <c r="L7" i="1" s="1"/>
  <c r="K8" i="1"/>
  <c r="L8" i="1" s="1"/>
  <c r="I10" i="1"/>
  <c r="I11" i="1" l="1"/>
  <c r="N20" i="1"/>
  <c r="L11" i="1"/>
  <c r="L15" i="1"/>
  <c r="L12" i="1"/>
  <c r="L14" i="1"/>
  <c r="L13" i="1"/>
  <c r="M15" i="1" l="1"/>
  <c r="I12" i="1"/>
  <c r="I13" i="1" l="1"/>
  <c r="I14" i="1" l="1"/>
  <c r="I15" i="1" l="1"/>
  <c r="N15" i="1" l="1"/>
</calcChain>
</file>

<file path=xl/sharedStrings.xml><?xml version="1.0" encoding="utf-8"?>
<sst xmlns="http://schemas.openxmlformats.org/spreadsheetml/2006/main" count="14" uniqueCount="13">
  <si>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</si>
  <si>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</si>
  <si>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</si>
  <si>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</si>
  <si>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</si>
  <si>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</si>
  <si>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</si>
  <si>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Weighted avg share price</t>
  </si>
  <si>
    <t>Week 1</t>
  </si>
  <si>
    <t>check</t>
  </si>
  <si>
    <t>Arcadis share buy back program 2024-2025</t>
  </si>
  <si>
    <t>Week 2</t>
  </si>
  <si>
    <t>Cum Weekly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</si>
</sst>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84" formatCode="#,##0%_);\(#,##0%\)"/>
    <numFmt numFmtId="186" formatCode="[$€-413]\ #,##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0" fillId="0" borderId="8" applyNumberFormat="0" applyFill="0" applyAlignment="0" applyProtection="0"/>
    <xf numFmtId="0" fontId="21" fillId="8" borderId="9" applyNumberFormat="0" applyAlignment="0" applyProtection="0"/>
    <xf numFmtId="0" fontId="22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 applyFill="0" applyBorder="0" applyAlignment="0" applyProtection="0"/>
    <xf numFmtId="0" fontId="31" fillId="0" borderId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7" borderId="6" applyNumberFormat="0" applyAlignment="0" applyProtection="0"/>
    <xf numFmtId="0" fontId="33" fillId="0" borderId="8" applyNumberFormat="0" applyFill="0" applyAlignment="0" applyProtection="0"/>
    <xf numFmtId="0" fontId="27" fillId="9" borderId="10" applyNumberFormat="0" applyFont="0" applyAlignment="0" applyProtection="0"/>
    <xf numFmtId="0" fontId="34" fillId="6" borderId="6" applyNumberFormat="0" applyAlignment="0" applyProtection="0"/>
    <xf numFmtId="0" fontId="35" fillId="5" borderId="0" applyNumberFormat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36" fillId="3" borderId="0" applyNumberFormat="0" applyBorder="0" applyAlignment="0" applyProtection="0"/>
    <xf numFmtId="0" fontId="10" fillId="0" borderId="0"/>
    <xf numFmtId="0" fontId="8" fillId="0" borderId="0"/>
    <xf numFmtId="0" fontId="8" fillId="0" borderId="0"/>
    <xf numFmtId="0" fontId="37" fillId="0" borderId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4" borderId="0" applyNumberFormat="0" applyBorder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30" fillId="8" borderId="9" applyNumberFormat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2" applyFont="1"/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wrapText="1"/>
    </xf>
    <xf numFmtId="0" fontId="46" fillId="0" borderId="0" xfId="0" applyFont="1"/>
    <xf numFmtId="3" fontId="46" fillId="0" borderId="0" xfId="0" applyNumberFormat="1" applyFont="1"/>
    <xf numFmtId="3" fontId="46" fillId="0" borderId="0" xfId="1" applyNumberFormat="1" applyFont="1"/>
    <xf numFmtId="164" fontId="46" fillId="0" borderId="0" xfId="2" applyFont="1"/>
    <xf numFmtId="0" fontId="47" fillId="0" borderId="0" xfId="0" applyFont="1"/>
    <xf numFmtId="0" fontId="46" fillId="2" borderId="0" xfId="0" applyFont="1" applyFill="1"/>
    <xf numFmtId="3" fontId="48" fillId="0" borderId="0" xfId="22" applyNumberFormat="1" applyFont="1" applyAlignment="1">
      <alignment horizontal="right" vertical="center"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horizontal="center" wrapText="1"/>
    </xf>
    <xf numFmtId="3" fontId="50" fillId="0" borderId="1" xfId="0" applyNumberFormat="1" applyFont="1" applyBorder="1" applyAlignment="1">
      <alignment horizontal="center" wrapText="1"/>
    </xf>
    <xf numFmtId="3" fontId="50" fillId="0" borderId="1" xfId="1" applyNumberFormat="1" applyFont="1" applyBorder="1" applyAlignment="1">
      <alignment horizontal="center" wrapText="1"/>
    </xf>
    <xf numFmtId="164" fontId="50" fillId="0" borderId="1" xfId="2" applyFont="1" applyBorder="1" applyAlignment="1">
      <alignment horizontal="center" wrapText="1"/>
    </xf>
    <xf numFmtId="0" fontId="49" fillId="0" borderId="0" xfId="0" applyFont="1" applyAlignment="1">
      <alignment wrapText="1"/>
    </xf>
    <xf numFmtId="0" fontId="50" fillId="0" borderId="0" xfId="0" applyFont="1"/>
    <xf numFmtId="16" fontId="49" fillId="0" borderId="0" xfId="0" applyNumberFormat="1" applyFont="1"/>
    <xf numFmtId="3" fontId="49" fillId="0" borderId="0" xfId="0" applyNumberFormat="1" applyFont="1"/>
    <xf numFmtId="3" fontId="49" fillId="0" borderId="0" xfId="1" applyNumberFormat="1" applyFont="1"/>
    <xf numFmtId="166" fontId="49" fillId="0" borderId="0" xfId="0" applyNumberFormat="1" applyFont="1"/>
    <xf numFmtId="167" fontId="49" fillId="0" borderId="0" xfId="2" applyNumberFormat="1" applyFont="1"/>
    <xf numFmtId="0" fontId="49" fillId="0" borderId="0" xfId="0" applyFont="1"/>
    <xf numFmtId="9" fontId="49" fillId="0" borderId="0" xfId="1" applyNumberFormat="1" applyFont="1"/>
    <xf numFmtId="164" fontId="49" fillId="0" borderId="0" xfId="2" applyFont="1"/>
    <xf numFmtId="16" fontId="49" fillId="0" borderId="1" xfId="0" applyNumberFormat="1" applyFont="1" applyBorder="1"/>
    <xf numFmtId="3" fontId="49" fillId="0" borderId="1" xfId="0" applyNumberFormat="1" applyFont="1" applyBorder="1"/>
    <xf numFmtId="0" fontId="49" fillId="0" borderId="1" xfId="0" applyFont="1" applyBorder="1"/>
    <xf numFmtId="3" fontId="49" fillId="2" borderId="2" xfId="1" applyNumberFormat="1" applyFont="1" applyFill="1" applyBorder="1"/>
    <xf numFmtId="167" fontId="49" fillId="2" borderId="2" xfId="2" applyNumberFormat="1" applyFont="1" applyFill="1" applyBorder="1"/>
    <xf numFmtId="9" fontId="49" fillId="0" borderId="1" xfId="1" applyNumberFormat="1" applyFont="1" applyBorder="1"/>
    <xf numFmtId="0" fontId="5" fillId="0" borderId="0" xfId="0" applyFont="1"/>
    <xf numFmtId="186" fontId="49" fillId="0" borderId="0" xfId="2" applyNumberFormat="1" applyFont="1"/>
    <xf numFmtId="186" fontId="49" fillId="0" borderId="1" xfId="2" applyNumberFormat="1" applyFont="1" applyBorder="1"/>
    <xf numFmtId="164" fontId="49" fillId="2" borderId="2" xfId="2" applyFont="1" applyFill="1" applyBorder="1"/>
    <xf numFmtId="16" fontId="5" fillId="0" borderId="0" xfId="0" applyNumberFormat="1" applyFont="1"/>
    <xf numFmtId="3" fontId="49" fillId="2" borderId="12" xfId="1" applyNumberFormat="1" applyFont="1" applyFill="1" applyBorder="1"/>
    <xf numFmtId="166" fontId="49" fillId="0" borderId="1" xfId="0" applyNumberFormat="1" applyFont="1" applyBorder="1"/>
    <xf numFmtId="167" fontId="49" fillId="2" borderId="12" xfId="2" applyNumberFormat="1" applyFont="1" applyFill="1" applyBorder="1"/>
  </cellXfs>
  <cellStyles count="131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846667</xdr:colOff>
      <xdr:row>0</xdr:row>
      <xdr:rowOff>148167</xdr:rowOff>
    </xdr:from>
    <xdr:to>
      <xdr:col>12</xdr:col>
      <xdr:colOff>708026</xdr:colOff>
      <xdr:row>2</xdr:row>
      <xdr:rowOff>65617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3775249E-B024-0C3F-EBE7-887617C54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8834" y="148167"/>
          <a:ext cx="2168525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1:N20"/>
  <sheetViews>
    <sheetView showGridLines="0" tabSelected="1" view="pageBreakPreview" zoomScale="6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4" sqref="N14:N15"/>
    </sheetView>
  </sheetViews>
  <sheetFormatPr defaultRowHeight="15" outlineLevelRow="1"/>
  <cols>
    <col min="2" max="4" width="9.42578125" customWidth="1"/>
    <col min="5" max="5" width="9.42578125" style="2" customWidth="1"/>
    <col min="6" max="6" width="9.42578125" style="3" customWidth="1"/>
    <col min="7" max="7" width="9.42578125" customWidth="1"/>
    <col min="8" max="9" width="13.28515625" style="1" customWidth="1"/>
    <col min="10" max="10" width="2.5703125" customWidth="1"/>
    <col min="11" max="11" width="6.140625" customWidth="1"/>
    <col min="12" max="12" width="11" customWidth="1"/>
    <col min="13" max="13" width="12.42578125" customWidth="1"/>
    <col min="15" max="15" width="12.42578125" bestFit="1" customWidth="1"/>
  </cols>
  <sheetData>
    <row r="1" spans="2:14">
      <c r="B1" s="5"/>
      <c r="C1" s="5"/>
      <c r="D1" s="5"/>
      <c r="E1" s="6"/>
      <c r="F1" s="7"/>
      <c r="G1" s="5"/>
      <c r="H1" s="8"/>
      <c r="I1" s="8"/>
      <c r="J1" s="5"/>
      <c r="K1" s="5"/>
      <c r="L1" s="5"/>
      <c r="M1" s="5"/>
      <c r="N1" s="5"/>
    </row>
    <row r="2" spans="2:14" ht="18.75">
      <c r="B2" s="9" t="s">
        <v>10</v>
      </c>
      <c r="C2" s="5"/>
      <c r="D2" s="5"/>
      <c r="E2" s="6"/>
      <c r="F2" s="7"/>
      <c r="G2" s="5"/>
      <c r="H2" s="8"/>
      <c r="I2" s="8"/>
      <c r="J2" s="5"/>
      <c r="K2" s="5"/>
      <c r="L2" s="5"/>
      <c r="M2" s="5"/>
      <c r="N2" s="5"/>
    </row>
    <row r="3" spans="2:14">
      <c r="B3" s="10" t="s">
        <v>0</v>
      </c>
      <c r="C3" s="10"/>
      <c r="D3" s="10"/>
      <c r="E3" s="6"/>
      <c r="F3" s="7"/>
      <c r="G3" s="5"/>
      <c r="H3" s="8"/>
      <c r="I3" s="8"/>
      <c r="J3" s="5"/>
      <c r="K3" s="5"/>
      <c r="L3" s="5"/>
      <c r="M3" s="5"/>
      <c r="N3" s="5"/>
    </row>
    <row r="4" spans="2:14">
      <c r="B4" s="5"/>
      <c r="C4" s="5"/>
      <c r="D4" s="5"/>
      <c r="E4" s="6"/>
      <c r="F4" s="7"/>
      <c r="G4" s="5"/>
      <c r="H4" s="8"/>
      <c r="I4" s="8"/>
      <c r="J4" s="5"/>
      <c r="K4" s="5"/>
      <c r="L4" s="5"/>
      <c r="M4" s="5"/>
      <c r="N4" s="5"/>
    </row>
    <row r="5" spans="2:14" s="4" customFormat="1" ht="40.5">
      <c r="B5" s="12"/>
      <c r="C5" s="13" t="s">
        <v>1</v>
      </c>
      <c r="D5" s="13" t="s">
        <v>2</v>
      </c>
      <c r="E5" s="14" t="s">
        <v>3</v>
      </c>
      <c r="F5" s="15" t="s">
        <v>4</v>
      </c>
      <c r="G5" s="13" t="s">
        <v>5</v>
      </c>
      <c r="H5" s="16" t="s">
        <v>6</v>
      </c>
      <c r="I5" s="16" t="s">
        <v>12</v>
      </c>
      <c r="J5" s="17"/>
      <c r="K5" s="12"/>
      <c r="L5" s="12"/>
      <c r="M5" s="12" t="s">
        <v>7</v>
      </c>
      <c r="N5" s="17"/>
    </row>
    <row r="6" spans="2:14" hidden="1" outlineLevel="1">
      <c r="B6" s="18"/>
      <c r="C6" s="19"/>
      <c r="D6" s="19"/>
      <c r="E6" s="20"/>
      <c r="F6" s="21"/>
      <c r="G6" s="22"/>
      <c r="H6" s="23"/>
      <c r="I6" s="23"/>
      <c r="J6" s="24"/>
      <c r="K6" s="25">
        <f>E6/$F$10</f>
        <v>0</v>
      </c>
      <c r="L6" s="26">
        <f t="shared" ref="L6:L20" si="0">K6*G6</f>
        <v>0</v>
      </c>
      <c r="M6" s="24"/>
      <c r="N6" s="24"/>
    </row>
    <row r="7" spans="2:14" hidden="1" outlineLevel="1">
      <c r="B7" s="24"/>
      <c r="C7" s="19"/>
      <c r="D7" s="19"/>
      <c r="E7" s="20"/>
      <c r="F7" s="21"/>
      <c r="G7" s="22"/>
      <c r="H7" s="23"/>
      <c r="I7" s="23"/>
      <c r="J7" s="24"/>
      <c r="K7" s="25">
        <f t="shared" ref="K7:K9" si="1">E7/$F$10</f>
        <v>0</v>
      </c>
      <c r="L7" s="26">
        <f t="shared" si="0"/>
        <v>0</v>
      </c>
      <c r="M7" s="24"/>
      <c r="N7" s="24"/>
    </row>
    <row r="8" spans="2:14" hidden="1" outlineLevel="1">
      <c r="B8" s="24"/>
      <c r="C8" s="19"/>
      <c r="D8" s="19"/>
      <c r="E8" s="20"/>
      <c r="F8" s="21"/>
      <c r="G8" s="22"/>
      <c r="H8" s="23"/>
      <c r="I8" s="23"/>
      <c r="J8" s="24"/>
      <c r="K8" s="25">
        <f t="shared" si="1"/>
        <v>0</v>
      </c>
      <c r="L8" s="26">
        <f t="shared" si="0"/>
        <v>0</v>
      </c>
      <c r="M8" s="24"/>
      <c r="N8" s="24"/>
    </row>
    <row r="9" spans="2:14" hidden="1" outlineLevel="1">
      <c r="B9" s="24"/>
      <c r="C9" s="19"/>
      <c r="D9" s="19"/>
      <c r="E9" s="20"/>
      <c r="F9" s="21"/>
      <c r="G9" s="22"/>
      <c r="H9" s="23"/>
      <c r="I9" s="23"/>
      <c r="J9" s="24"/>
      <c r="K9" s="25">
        <f t="shared" si="1"/>
        <v>0</v>
      </c>
      <c r="L9" s="26">
        <f t="shared" si="0"/>
        <v>0</v>
      </c>
      <c r="M9" s="24"/>
      <c r="N9" s="24"/>
    </row>
    <row r="10" spans="2:14" ht="22.5" customHeight="1" outlineLevel="1">
      <c r="B10" s="18" t="s">
        <v>8</v>
      </c>
      <c r="C10" s="19">
        <v>45569</v>
      </c>
      <c r="D10" s="19">
        <v>45573</v>
      </c>
      <c r="E10" s="11">
        <v>12866</v>
      </c>
      <c r="F10" s="21">
        <f>F9+E10</f>
        <v>12866</v>
      </c>
      <c r="G10" s="22">
        <v>63.927700000000002</v>
      </c>
      <c r="H10" s="34">
        <f t="shared" ref="H10:H13" si="2">E10*G10</f>
        <v>822493.78820000007</v>
      </c>
      <c r="I10" s="23">
        <f>I9+H10</f>
        <v>822493.78820000007</v>
      </c>
      <c r="J10" s="24"/>
      <c r="K10" s="25">
        <f>E10/$F$15</f>
        <v>0.15494857528241443</v>
      </c>
      <c r="L10" s="22">
        <f>K10*G10</f>
        <v>9.9055060360816061</v>
      </c>
      <c r="M10" s="24"/>
      <c r="N10" s="24"/>
    </row>
    <row r="11" spans="2:14" ht="22.5" customHeight="1" outlineLevel="1">
      <c r="B11" s="24"/>
      <c r="C11" s="19">
        <v>45572</v>
      </c>
      <c r="D11" s="19">
        <v>45574</v>
      </c>
      <c r="E11" s="11">
        <v>13024</v>
      </c>
      <c r="F11" s="21">
        <f>E11+F10</f>
        <v>25890</v>
      </c>
      <c r="G11" s="22">
        <v>63.743299999999998</v>
      </c>
      <c r="H11" s="34">
        <f t="shared" si="2"/>
        <v>830192.73919999995</v>
      </c>
      <c r="I11" s="23">
        <f>H11+I10</f>
        <v>1652686.5274</v>
      </c>
      <c r="J11" s="24"/>
      <c r="K11" s="25">
        <f t="shared" ref="K11:K15" si="3">E11/$F$15</f>
        <v>0.15685141026567431</v>
      </c>
      <c r="L11" s="22">
        <f>K11*G11</f>
        <v>9.9982264999879575</v>
      </c>
      <c r="M11" s="24"/>
      <c r="N11" s="24"/>
    </row>
    <row r="12" spans="2:14" ht="22.5" customHeight="1" outlineLevel="1">
      <c r="B12" s="24"/>
      <c r="C12" s="19">
        <v>45573</v>
      </c>
      <c r="D12" s="19">
        <v>45575</v>
      </c>
      <c r="E12" s="11">
        <v>14484</v>
      </c>
      <c r="F12" s="21">
        <f>F11+E12</f>
        <v>40374</v>
      </c>
      <c r="G12" s="22">
        <v>63.455500000000001</v>
      </c>
      <c r="H12" s="34">
        <f t="shared" si="2"/>
        <v>919089.46200000006</v>
      </c>
      <c r="I12" s="23">
        <f t="shared" ref="I12:I14" si="4">I11+H12</f>
        <v>2571775.9894000003</v>
      </c>
      <c r="J12" s="24"/>
      <c r="K12" s="25">
        <f t="shared" si="3"/>
        <v>0.1744345689717465</v>
      </c>
      <c r="L12" s="22">
        <f t="shared" si="0"/>
        <v>11.06883279138666</v>
      </c>
      <c r="M12" s="24"/>
      <c r="N12" s="24"/>
    </row>
    <row r="13" spans="2:14" ht="22.5" customHeight="1" outlineLevel="1">
      <c r="B13" s="24"/>
      <c r="C13" s="19">
        <v>45574</v>
      </c>
      <c r="D13" s="19">
        <v>45576</v>
      </c>
      <c r="E13" s="11">
        <v>14928</v>
      </c>
      <c r="F13" s="21">
        <f>F12+E13</f>
        <v>55302</v>
      </c>
      <c r="G13" s="22">
        <v>64.653499999999994</v>
      </c>
      <c r="H13" s="34">
        <f t="shared" si="2"/>
        <v>965147.44799999986</v>
      </c>
      <c r="I13" s="23">
        <f t="shared" si="4"/>
        <v>3536923.4374000002</v>
      </c>
      <c r="J13" s="24"/>
      <c r="K13" s="25">
        <f t="shared" si="3"/>
        <v>0.17978177613989449</v>
      </c>
      <c r="L13" s="22">
        <f t="shared" si="0"/>
        <v>11.623521063660668</v>
      </c>
      <c r="M13" s="24"/>
      <c r="N13" s="24"/>
    </row>
    <row r="14" spans="2:14" ht="22.5" customHeight="1" outlineLevel="1" thickBot="1">
      <c r="B14" s="24"/>
      <c r="C14" s="19">
        <v>45575</v>
      </c>
      <c r="D14" s="19">
        <v>45579</v>
      </c>
      <c r="E14" s="11">
        <v>14841</v>
      </c>
      <c r="F14" s="21">
        <f>F13+E14</f>
        <v>70143</v>
      </c>
      <c r="G14" s="22">
        <v>64.215100000000007</v>
      </c>
      <c r="H14" s="34">
        <f>E14*G14</f>
        <v>953016.29910000006</v>
      </c>
      <c r="I14" s="23">
        <f t="shared" si="4"/>
        <v>4489939.7365000006</v>
      </c>
      <c r="J14" s="24"/>
      <c r="K14" s="25">
        <f t="shared" si="3"/>
        <v>0.17873401257316279</v>
      </c>
      <c r="L14" s="22">
        <f t="shared" si="0"/>
        <v>11.477422490786907</v>
      </c>
      <c r="N14" s="24" t="s">
        <v>9</v>
      </c>
    </row>
    <row r="15" spans="2:14" ht="22.5" customHeight="1" outlineLevel="1" thickBot="1">
      <c r="B15" s="29"/>
      <c r="C15" s="27">
        <v>45576</v>
      </c>
      <c r="D15" s="27">
        <v>45580</v>
      </c>
      <c r="E15" s="28">
        <v>12891</v>
      </c>
      <c r="F15" s="38">
        <f>F14+E15</f>
        <v>83034</v>
      </c>
      <c r="G15" s="39">
        <v>64.250799999999998</v>
      </c>
      <c r="H15" s="35">
        <f>E15*G15</f>
        <v>828257.06279999996</v>
      </c>
      <c r="I15" s="40">
        <f>I14+H15</f>
        <v>5318196.7993000001</v>
      </c>
      <c r="J15" s="29"/>
      <c r="K15" s="32">
        <f t="shared" si="3"/>
        <v>0.15524965676710745</v>
      </c>
      <c r="L15" s="39">
        <f t="shared" si="0"/>
        <v>9.9749146470120671</v>
      </c>
      <c r="M15" s="36">
        <f>SUM(L5:L15)</f>
        <v>64.048423528915862</v>
      </c>
      <c r="N15" s="22">
        <f>I15/F15</f>
        <v>64.048423528915862</v>
      </c>
    </row>
    <row r="16" spans="2:14" ht="22.5" customHeight="1">
      <c r="B16" s="18" t="s">
        <v>11</v>
      </c>
      <c r="C16" s="19">
        <v>45579</v>
      </c>
      <c r="D16" s="37">
        <v>45583</v>
      </c>
      <c r="E16" s="11">
        <v>14869</v>
      </c>
      <c r="F16" s="21">
        <f>E16</f>
        <v>14869</v>
      </c>
      <c r="G16" s="22">
        <f t="shared" ref="G16:G19" si="5">H16/E16</f>
        <v>64.179700047077816</v>
      </c>
      <c r="H16" s="34">
        <v>954287.96</v>
      </c>
      <c r="I16" s="23">
        <f>H16</f>
        <v>954287.96</v>
      </c>
      <c r="J16" s="33"/>
      <c r="K16" s="25">
        <f t="shared" ref="K16:K20" si="6">E16/$F$20</f>
        <v>0.24391404199475067</v>
      </c>
      <c r="L16" s="22">
        <f t="shared" si="0"/>
        <v>15.654330052493441</v>
      </c>
      <c r="M16" s="33"/>
      <c r="N16" s="33"/>
    </row>
    <row r="17" spans="3:14" ht="22.5" customHeight="1">
      <c r="C17" s="19">
        <v>45580</v>
      </c>
      <c r="D17" s="37">
        <v>45582</v>
      </c>
      <c r="E17" s="11">
        <v>9396</v>
      </c>
      <c r="F17" s="21">
        <f t="shared" ref="F17:F20" si="7">F16+E17</f>
        <v>24265</v>
      </c>
      <c r="G17" s="22">
        <f t="shared" si="5"/>
        <v>65.55669965942954</v>
      </c>
      <c r="H17" s="34">
        <v>615970.75</v>
      </c>
      <c r="I17" s="23">
        <f>H17+I16</f>
        <v>1570258.71</v>
      </c>
      <c r="K17" s="25">
        <f t="shared" si="6"/>
        <v>0.15413385826771653</v>
      </c>
      <c r="L17" s="22">
        <f t="shared" si="0"/>
        <v>10.104507053805774</v>
      </c>
    </row>
    <row r="18" spans="3:14" ht="22.5" customHeight="1">
      <c r="C18" s="19">
        <v>45581</v>
      </c>
      <c r="D18" s="37">
        <v>45583</v>
      </c>
      <c r="E18" s="11">
        <v>12901</v>
      </c>
      <c r="F18" s="21">
        <f t="shared" si="7"/>
        <v>37166</v>
      </c>
      <c r="G18" s="22">
        <f t="shared" si="5"/>
        <v>65.707400201534767</v>
      </c>
      <c r="H18" s="34">
        <v>847691.17</v>
      </c>
      <c r="I18" s="23">
        <f t="shared" ref="I18:I20" si="8">I17+H18</f>
        <v>2417949.88</v>
      </c>
      <c r="K18" s="25">
        <f t="shared" si="6"/>
        <v>0.21163057742782151</v>
      </c>
      <c r="L18" s="22">
        <f t="shared" si="0"/>
        <v>13.905695045931759</v>
      </c>
    </row>
    <row r="19" spans="3:14" ht="22.5" customHeight="1" thickBot="1">
      <c r="C19" s="19">
        <v>45582</v>
      </c>
      <c r="D19" s="37">
        <v>45584</v>
      </c>
      <c r="E19" s="11">
        <v>12000</v>
      </c>
      <c r="F19" s="21">
        <f t="shared" si="7"/>
        <v>49166</v>
      </c>
      <c r="G19" s="22">
        <f t="shared" si="5"/>
        <v>65.975700000000003</v>
      </c>
      <c r="H19" s="34">
        <v>791708.4</v>
      </c>
      <c r="I19" s="23">
        <f t="shared" si="8"/>
        <v>3209658.28</v>
      </c>
      <c r="K19" s="25">
        <f t="shared" si="6"/>
        <v>0.19685039370078741</v>
      </c>
      <c r="L19" s="22">
        <f t="shared" si="0"/>
        <v>12.987342519685042</v>
      </c>
      <c r="N19" s="24" t="s">
        <v>9</v>
      </c>
    </row>
    <row r="20" spans="3:14" ht="22.5" customHeight="1" thickBot="1">
      <c r="C20" s="19">
        <v>45583</v>
      </c>
      <c r="D20" s="37">
        <v>45587</v>
      </c>
      <c r="E20" s="11">
        <v>11794</v>
      </c>
      <c r="F20" s="30">
        <f t="shared" si="7"/>
        <v>60960</v>
      </c>
      <c r="G20" s="22">
        <f>H20/E20</f>
        <v>66.051399864337796</v>
      </c>
      <c r="H20" s="34">
        <v>779010.21</v>
      </c>
      <c r="I20" s="31">
        <f t="shared" si="8"/>
        <v>3988668.4899999998</v>
      </c>
      <c r="K20" s="25">
        <f t="shared" si="6"/>
        <v>0.19347112860892388</v>
      </c>
      <c r="L20" s="22">
        <f t="shared" si="0"/>
        <v>12.779038877952754</v>
      </c>
      <c r="M20" s="36">
        <f>SUM(L16:L20)</f>
        <v>65.430913549868777</v>
      </c>
      <c r="N20" s="22">
        <f>I20/F20</f>
        <v>65.430913549868762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866E-70A0-44B7-917B-8276BF447215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67B31-5926-4644-8C82-8E1FE98DD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c6598-de5f-4984-adb7-66522e738f58"/>
    <ds:schemaRef ds:uri="2776074a-4dc2-45d2-85f4-c3e2cfb72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  <ds:schemaRef ds:uri="2776074a-4dc2-45d2-85f4-c3e2cfb7286c"/>
    <ds:schemaRef ds:uri="da5c6598-de5f-4984-adb7-66522e738f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 2 Arcadis share buyback </vt:lpstr>
      <vt:lpstr>Sheet1</vt:lpstr>
      <vt:lpstr>'Week 2 Arcadis share buyback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Baykalöz, Sinem</cp:lastModifiedBy>
  <cp:revision/>
  <cp:lastPrinted>2024-10-13T19:49:50Z</cp:lastPrinted>
  <dcterms:created xsi:type="dcterms:W3CDTF">2021-02-25T16:44:28Z</dcterms:created>
  <dcterms:modified xsi:type="dcterms:W3CDTF">2024-10-28T09:22:10Z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  <property fmtid="{D5CDD505-2E9C-101B-9397-08002B2CF9AE}" pid="3" name="MediaServiceImageTags">
    <vt:lpwstr/>
  </property>
</Properties>
</file>