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6" documentId="8_{3EF31A65-8E70-4280-9DBE-5DFED80F58AF}" xr6:coauthVersionLast="47" xr6:coauthVersionMax="47" xr10:uidLastSave="{4D250952-19CA-4FB5-B3D7-D2DBF6324B67}"/>
  <bookViews>
    <workbookView xWindow="2895" yWindow="2895" windowWidth="18570" windowHeight="11235" xr2:uid="{830D3D61-B9B0-425B-8F41-8EF6D32F60CE}"/>
  </bookViews>
  <sheets>
    <sheet name="Arcadis share buy back 810K" sheetId="1" r:id="rId1"/>
  </sheets>
  <definedNames>
    <definedName name="_xlnm.Print_Area" localSheetId="0">'Arcadis share buy back 810K'!$A$1:$M$41</definedName>
    <definedName name="_xlnm.Print_Titles" localSheetId="0">'Arcadis share buy back 810K'!$1:$5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1" l="1"/>
  <c r="K39" i="1"/>
  <c r="K35" i="1"/>
  <c r="K36" i="1"/>
  <c r="K37" i="1"/>
  <c r="K38" i="1"/>
  <c r="L39" i="1" l="1"/>
  <c r="L38" i="1"/>
  <c r="L37" i="1"/>
  <c r="L36" i="1"/>
  <c r="L35" i="1"/>
  <c r="I35" i="1"/>
  <c r="I36" i="1" s="1"/>
  <c r="I37" i="1" s="1"/>
  <c r="H33" i="1"/>
  <c r="H32" i="1"/>
  <c r="H31" i="1"/>
  <c r="H30" i="1"/>
  <c r="H29" i="1"/>
  <c r="I29" i="1" s="1"/>
  <c r="I30" i="1" s="1"/>
  <c r="I31" i="1" s="1"/>
  <c r="I32" i="1" s="1"/>
  <c r="I33" i="1" s="1"/>
  <c r="H39" i="1"/>
  <c r="H38" i="1"/>
  <c r="H37" i="1"/>
  <c r="H36" i="1"/>
  <c r="H35" i="1"/>
  <c r="F35" i="1"/>
  <c r="F36" i="1" s="1"/>
  <c r="F37" i="1" s="1"/>
  <c r="F38" i="1" s="1"/>
  <c r="F39" i="1" s="1"/>
  <c r="F41" i="1" s="1"/>
  <c r="D36" i="1"/>
  <c r="D37" i="1"/>
  <c r="D35" i="1"/>
  <c r="F29" i="1"/>
  <c r="F30" i="1" s="1"/>
  <c r="F31" i="1" s="1"/>
  <c r="F32" i="1" s="1"/>
  <c r="F33" i="1" s="1"/>
  <c r="F23" i="1"/>
  <c r="F24" i="1" s="1"/>
  <c r="F25" i="1" s="1"/>
  <c r="F26" i="1" s="1"/>
  <c r="F27" i="1" s="1"/>
  <c r="K25" i="1" s="1"/>
  <c r="F17" i="1"/>
  <c r="F18" i="1" s="1"/>
  <c r="F19" i="1" s="1"/>
  <c r="F20" i="1" s="1"/>
  <c r="F21" i="1" s="1"/>
  <c r="K20" i="1" s="1"/>
  <c r="L20" i="1" s="1"/>
  <c r="H21" i="1"/>
  <c r="H20" i="1"/>
  <c r="H19" i="1"/>
  <c r="H18" i="1"/>
  <c r="H17" i="1"/>
  <c r="I17" i="1" s="1"/>
  <c r="I38" i="1" l="1"/>
  <c r="M39" i="1"/>
  <c r="Q39" i="1"/>
  <c r="I39" i="1"/>
  <c r="I41" i="1" s="1"/>
  <c r="K29" i="1"/>
  <c r="L29" i="1" s="1"/>
  <c r="K30" i="1"/>
  <c r="L30" i="1" s="1"/>
  <c r="K31" i="1"/>
  <c r="L31" i="1" s="1"/>
  <c r="K32" i="1"/>
  <c r="L32" i="1" s="1"/>
  <c r="K33" i="1"/>
  <c r="L33" i="1" s="1"/>
  <c r="N33" i="1"/>
  <c r="K23" i="1"/>
  <c r="K27" i="1"/>
  <c r="K24" i="1"/>
  <c r="K26" i="1"/>
  <c r="K21" i="1"/>
  <c r="L21" i="1" s="1"/>
  <c r="K19" i="1"/>
  <c r="L19" i="1" s="1"/>
  <c r="K18" i="1"/>
  <c r="L18" i="1" s="1"/>
  <c r="K17" i="1"/>
  <c r="L17" i="1" s="1"/>
  <c r="I18" i="1"/>
  <c r="I19" i="1" s="1"/>
  <c r="I20" i="1" s="1"/>
  <c r="I21" i="1" s="1"/>
  <c r="N21" i="1" s="1"/>
  <c r="D12" i="1"/>
  <c r="D13" i="1"/>
  <c r="D11" i="1"/>
  <c r="N39" i="1" l="1"/>
  <c r="M21" i="1"/>
  <c r="M33" i="1"/>
  <c r="H15" i="1"/>
  <c r="H14" i="1"/>
  <c r="H13" i="1"/>
  <c r="H12" i="1"/>
  <c r="H11" i="1"/>
  <c r="H10" i="1"/>
  <c r="F10" i="1"/>
  <c r="F11" i="1" l="1"/>
  <c r="F12" i="1" s="1"/>
  <c r="F13" i="1" s="1"/>
  <c r="F14" i="1" s="1"/>
  <c r="F15" i="1" s="1"/>
  <c r="I10" i="1"/>
  <c r="I11" i="1" s="1"/>
  <c r="I12" i="1" s="1"/>
  <c r="I13" i="1" s="1"/>
  <c r="I14" i="1" s="1"/>
  <c r="I15" i="1" s="1"/>
  <c r="P15" i="1" l="1"/>
  <c r="K10" i="1"/>
  <c r="L10" i="1" s="1"/>
  <c r="K11" i="1"/>
  <c r="L11" i="1" s="1"/>
  <c r="N15" i="1"/>
  <c r="K15" i="1"/>
  <c r="L15" i="1" s="1"/>
  <c r="K12" i="1"/>
  <c r="L12" i="1" s="1"/>
  <c r="K14" i="1"/>
  <c r="L14" i="1" s="1"/>
  <c r="K13" i="1"/>
  <c r="L13" i="1" s="1"/>
  <c r="Q15" i="1" l="1"/>
  <c r="P21" i="1"/>
  <c r="M15" i="1"/>
  <c r="Q21" i="1" l="1"/>
  <c r="P27" i="1"/>
  <c r="L24" i="1"/>
  <c r="H26" i="1"/>
  <c r="L23" i="1"/>
  <c r="H23" i="1"/>
  <c r="I23" i="1" s="1"/>
  <c r="L26" i="1"/>
  <c r="L27" i="1"/>
  <c r="H27" i="1"/>
  <c r="L25" i="1"/>
  <c r="H25" i="1"/>
  <c r="H24" i="1"/>
  <c r="Q27" i="1" l="1"/>
  <c r="P33" i="1"/>
  <c r="Q33" i="1" s="1"/>
  <c r="M27" i="1"/>
  <c r="I24" i="1"/>
  <c r="I25" i="1" s="1"/>
  <c r="I26" i="1" s="1"/>
  <c r="I27" i="1" s="1"/>
  <c r="N27" i="1" l="1"/>
  <c r="M41" i="1"/>
</calcChain>
</file>

<file path=xl/sharedStrings.xml><?xml version="1.0" encoding="utf-8"?>
<sst xmlns="http://schemas.openxmlformats.org/spreadsheetml/2006/main" count="23" uniqueCount="19">
  <si>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</si>
  <si>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</si>
  <si>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</si>
  <si>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</si>
  <si>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</si>
  <si>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</si>
  <si>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</si>
  <si>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</si>
  <si>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</si>
  <si>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</si>
  <si>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Arcadis share buy back program 2024</t>
  </si>
  <si>
    <t>check</t>
  </si>
  <si>
    <t>Week 2</t>
  </si>
  <si>
    <t>Week 3</t>
  </si>
  <si>
    <t>TOTAL</t>
  </si>
  <si>
    <t>Week 4</t>
  </si>
  <si>
    <t>Check</t>
  </si>
  <si>
    <t>% bought of target</t>
  </si>
  <si>
    <t>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</si>
</sst>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#,##0%_);\(#,##0%\)"/>
    <numFmt numFmtId="170" formatCode="&quot;€&quot;\ #,##0.0"/>
    <numFmt numFmtId="171" formatCode="0.0%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Fill="0" applyBorder="0" applyAlignment="0" applyProtection="0"/>
    <xf numFmtId="0" fontId="32" fillId="0" borderId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8" borderId="6" applyNumberFormat="0" applyAlignment="0" applyProtection="0"/>
    <xf numFmtId="0" fontId="34" fillId="0" borderId="8" applyNumberFormat="0" applyFill="0" applyAlignment="0" applyProtection="0"/>
    <xf numFmtId="0" fontId="28" fillId="10" borderId="10" applyNumberFormat="0" applyFont="0" applyAlignment="0" applyProtection="0"/>
    <xf numFmtId="0" fontId="35" fillId="7" borderId="6" applyNumberFormat="0" applyAlignment="0" applyProtection="0"/>
    <xf numFmtId="0" fontId="36" fillId="6" borderId="0" applyNumberFormat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7" fillId="3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38" fillId="0" borderId="0" applyFill="0" applyBorder="0" applyAlignment="0" applyProtection="0"/>
    <xf numFmtId="0" fontId="1" fillId="0" borderId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" borderId="0" applyNumberFormat="0" applyBorder="0" applyAlignment="0" applyProtection="0"/>
    <xf numFmtId="0" fontId="40" fillId="8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1" applyNumberFormat="0" applyFill="0" applyAlignment="0" applyProtection="0"/>
    <xf numFmtId="0" fontId="31" fillId="9" borderId="9" applyNumberFormat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6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7" fontId="0" fillId="2" borderId="2" xfId="2" applyNumberFormat="1" applyFont="1" applyFill="1" applyBorder="1"/>
    <xf numFmtId="164" fontId="2" fillId="2" borderId="2" xfId="2" applyFont="1" applyFill="1" applyBorder="1"/>
    <xf numFmtId="3" fontId="0" fillId="0" borderId="0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9" fillId="0" borderId="0" xfId="22" applyNumberFormat="1" applyAlignment="1">
      <alignment horizontal="right" vertical="center" wrapText="1"/>
    </xf>
    <xf numFmtId="3" fontId="9" fillId="4" borderId="0" xfId="22" applyNumberFormat="1" applyFill="1" applyAlignment="1">
      <alignment horizontal="right" vertical="top" wrapText="1"/>
    </xf>
    <xf numFmtId="3" fontId="2" fillId="0" borderId="0" xfId="0" applyNumberFormat="1" applyFont="1"/>
    <xf numFmtId="3" fontId="0" fillId="2" borderId="2" xfId="1" applyNumberFormat="1" applyFont="1" applyFill="1" applyBorder="1"/>
    <xf numFmtId="170" fontId="0" fillId="0" borderId="0" xfId="2" applyNumberFormat="1" applyFont="1"/>
    <xf numFmtId="0" fontId="2" fillId="0" borderId="1" xfId="0" applyFont="1" applyBorder="1"/>
    <xf numFmtId="171" fontId="0" fillId="0" borderId="0" xfId="131" applyNumberFormat="1" applyFont="1"/>
    <xf numFmtId="3" fontId="23" fillId="0" borderId="0" xfId="1" applyNumberFormat="1" applyFont="1"/>
    <xf numFmtId="166" fontId="0" fillId="0" borderId="0" xfId="2" applyNumberFormat="1" applyFont="1"/>
    <xf numFmtId="164" fontId="2" fillId="0" borderId="0" xfId="2" applyFont="1" applyFill="1" applyBorder="1"/>
    <xf numFmtId="167" fontId="0" fillId="0" borderId="0" xfId="2" applyNumberFormat="1" applyFont="1" applyFill="1" applyBorder="1"/>
    <xf numFmtId="3" fontId="0" fillId="0" borderId="0" xfId="1" applyNumberFormat="1" applyFont="1" applyFill="1" applyBorder="1"/>
  </cellXfs>
  <cellStyles count="133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2 8" xfId="132" xr:uid="{8BEB4373-80B5-457C-B9B0-1248B6464419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" xfId="131" builtinId="5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790575</xdr:colOff>
      <xdr:row>1</xdr:row>
      <xdr:rowOff>28575</xdr:rowOff>
    </xdr:from>
    <xdr:to>
      <xdr:col>12</xdr:col>
      <xdr:colOff>2067984</xdr:colOff>
      <xdr:row>2</xdr:row>
      <xdr:rowOff>136525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45196918-62D8-4A1F-A135-7D18C2D2C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0075" y="219075"/>
          <a:ext cx="2071159" cy="34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2:Q43"/>
  <sheetViews>
    <sheetView showGridLines="0" tabSelected="1" view="pageBreakPreview" zoomScale="60" zoomScaleNormal="10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I1" sqref="I1"/>
    </sheetView>
  </sheetViews>
  <sheetFormatPr defaultRowHeight="15"/>
  <cols>
    <col min="2" max="2" width="9.85546875" customWidth="1"/>
    <col min="3" max="3" width="10.710937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8" customWidth="1"/>
    <col min="12" max="12" width="11.85546875" customWidth="1"/>
    <col min="13" max="13" width="33" bestFit="1" customWidth="1"/>
    <col min="15" max="15" width="12.42578125" bestFit="1" customWidth="1"/>
  </cols>
  <sheetData>
    <row r="2" spans="2:17" ht="18.75">
      <c r="B2" s="1" t="s">
        <v>10</v>
      </c>
      <c r="F2" s="26">
        <v>810000</v>
      </c>
    </row>
    <row r="3" spans="2:17">
      <c r="B3" s="3" t="s">
        <v>0</v>
      </c>
      <c r="C3" s="3"/>
      <c r="D3" s="3"/>
    </row>
    <row r="5" spans="2:17">
      <c r="B5" s="4"/>
      <c r="C5" s="5" t="s">
        <v>1</v>
      </c>
      <c r="D5" s="5" t="s">
        <v>2</v>
      </c>
      <c r="E5" s="17" t="s">
        <v>3</v>
      </c>
      <c r="F5" s="18" t="s">
        <v>4</v>
      </c>
      <c r="G5" s="5" t="s">
        <v>5</v>
      </c>
      <c r="H5" s="6" t="s">
        <v>6</v>
      </c>
      <c r="I5" s="6" t="s">
        <v>7</v>
      </c>
      <c r="K5" s="4"/>
      <c r="L5" s="4"/>
      <c r="M5" s="24" t="s">
        <v>8</v>
      </c>
      <c r="P5" s="7" t="s">
        <v>16</v>
      </c>
      <c r="Q5" s="7" t="s">
        <v>17</v>
      </c>
    </row>
    <row r="6" spans="2:17">
      <c r="B6" s="7"/>
      <c r="C6" s="8"/>
      <c r="D6" s="8"/>
      <c r="G6" s="11"/>
      <c r="H6" s="12"/>
      <c r="I6" s="12"/>
      <c r="K6" s="13"/>
      <c r="L6" s="2"/>
    </row>
    <row r="7" spans="2:17">
      <c r="C7" s="8"/>
      <c r="D7" s="8"/>
      <c r="G7" s="11"/>
      <c r="H7" s="12"/>
      <c r="I7" s="12"/>
      <c r="K7" s="13"/>
      <c r="L7" s="2"/>
    </row>
    <row r="8" spans="2:17">
      <c r="C8" s="8"/>
      <c r="D8" s="8"/>
      <c r="G8" s="11"/>
      <c r="H8" s="12"/>
      <c r="I8" s="12"/>
      <c r="K8" s="13"/>
      <c r="L8" s="2"/>
    </row>
    <row r="9" spans="2:17">
      <c r="C9" s="8"/>
      <c r="D9" s="8"/>
      <c r="G9" s="11"/>
      <c r="H9" s="12"/>
      <c r="I9" s="12"/>
      <c r="K9" s="13"/>
      <c r="L9" s="2"/>
    </row>
    <row r="10" spans="2:17">
      <c r="C10" s="8">
        <v>45569</v>
      </c>
      <c r="D10" s="8">
        <v>45573</v>
      </c>
      <c r="E10" s="9">
        <v>12866</v>
      </c>
      <c r="F10" s="10">
        <f>F9+E10</f>
        <v>12866</v>
      </c>
      <c r="G10" s="11">
        <v>63.927700000000002</v>
      </c>
      <c r="H10" s="12">
        <f t="shared" ref="H10:H15" si="0">E10*G10</f>
        <v>822493.78820000007</v>
      </c>
      <c r="I10" s="12">
        <f>I9+H10</f>
        <v>822493.78820000007</v>
      </c>
      <c r="K10" s="13">
        <f>E10/$F$15</f>
        <v>0.15494857528241443</v>
      </c>
      <c r="L10" s="2">
        <f>K10*G10</f>
        <v>9.9055060360816061</v>
      </c>
    </row>
    <row r="11" spans="2:17">
      <c r="B11" s="7" t="s">
        <v>9</v>
      </c>
      <c r="C11" s="8">
        <v>45572</v>
      </c>
      <c r="D11" s="8">
        <f>C11+2</f>
        <v>45574</v>
      </c>
      <c r="E11" s="19">
        <v>13024</v>
      </c>
      <c r="F11" s="10">
        <f>E11+F10</f>
        <v>25890</v>
      </c>
      <c r="G11" s="11">
        <v>63.743299999999998</v>
      </c>
      <c r="H11" s="12">
        <f t="shared" si="0"/>
        <v>830192.73919999995</v>
      </c>
      <c r="I11" s="12">
        <f>H11+I10</f>
        <v>1652686.5274</v>
      </c>
      <c r="K11" s="13">
        <f>E11/$F$15</f>
        <v>0.15685141026567431</v>
      </c>
      <c r="L11" s="2">
        <f>K11*G11</f>
        <v>9.9982264999879575</v>
      </c>
    </row>
    <row r="12" spans="2:17">
      <c r="C12" s="8">
        <v>45573</v>
      </c>
      <c r="D12" s="8">
        <f t="shared" ref="D12:D13" si="1">C12+2</f>
        <v>45575</v>
      </c>
      <c r="E12" s="19">
        <v>14484</v>
      </c>
      <c r="F12" s="10">
        <f t="shared" ref="F12:F15" si="2">F11+E12</f>
        <v>40374</v>
      </c>
      <c r="G12" s="11">
        <v>63.455500000000001</v>
      </c>
      <c r="H12" s="12">
        <f t="shared" si="0"/>
        <v>919089.46200000006</v>
      </c>
      <c r="I12" s="12">
        <f t="shared" ref="I12:I15" si="3">I11+H12</f>
        <v>2571775.9894000003</v>
      </c>
      <c r="K12" s="13">
        <f>E12/$F$15</f>
        <v>0.1744345689717465</v>
      </c>
      <c r="L12" s="2">
        <f t="shared" ref="L12:L15" si="4">K12*G12</f>
        <v>11.06883279138666</v>
      </c>
    </row>
    <row r="13" spans="2:17">
      <c r="C13" s="8">
        <v>45574</v>
      </c>
      <c r="D13" s="8">
        <f t="shared" si="1"/>
        <v>45576</v>
      </c>
      <c r="E13" s="19">
        <v>14928</v>
      </c>
      <c r="F13" s="10">
        <f t="shared" si="2"/>
        <v>55302</v>
      </c>
      <c r="G13" s="11">
        <v>64.653499999999994</v>
      </c>
      <c r="H13" s="12">
        <f t="shared" si="0"/>
        <v>965147.44799999986</v>
      </c>
      <c r="I13" s="12">
        <f t="shared" si="3"/>
        <v>3536923.4374000002</v>
      </c>
      <c r="K13" s="13">
        <f>E13/F15</f>
        <v>0.17978177613989449</v>
      </c>
      <c r="L13" s="2">
        <f t="shared" si="4"/>
        <v>11.623521063660668</v>
      </c>
    </row>
    <row r="14" spans="2:17" ht="15.6" customHeight="1" thickBot="1">
      <c r="C14" s="8">
        <v>45575</v>
      </c>
      <c r="D14" s="8">
        <v>45579</v>
      </c>
      <c r="E14" s="19">
        <v>14841</v>
      </c>
      <c r="F14" s="10">
        <f t="shared" si="2"/>
        <v>70143</v>
      </c>
      <c r="G14" s="11">
        <v>64.215100000000007</v>
      </c>
      <c r="H14" s="12">
        <f t="shared" si="0"/>
        <v>953016.29910000006</v>
      </c>
      <c r="I14" s="12">
        <f t="shared" si="3"/>
        <v>4489939.7365000006</v>
      </c>
      <c r="K14" s="13">
        <f>E14/F15</f>
        <v>0.17873401257316279</v>
      </c>
      <c r="L14" s="2">
        <f t="shared" si="4"/>
        <v>11.477422490786907</v>
      </c>
      <c r="N14" t="s">
        <v>11</v>
      </c>
    </row>
    <row r="15" spans="2:17" ht="15.6" customHeight="1" thickBot="1">
      <c r="C15" s="8">
        <v>45576</v>
      </c>
      <c r="D15" s="8">
        <v>45580</v>
      </c>
      <c r="E15" s="9">
        <v>12891</v>
      </c>
      <c r="F15" s="22">
        <f t="shared" si="2"/>
        <v>83034</v>
      </c>
      <c r="G15" s="11">
        <v>64.250799999999998</v>
      </c>
      <c r="H15" s="12">
        <f t="shared" si="0"/>
        <v>828257.06279999996</v>
      </c>
      <c r="I15" s="14">
        <f t="shared" si="3"/>
        <v>5318196.7993000001</v>
      </c>
      <c r="K15" s="13">
        <f>E15/F15</f>
        <v>0.15524965676710745</v>
      </c>
      <c r="L15" s="2">
        <f t="shared" si="4"/>
        <v>9.9749146470120671</v>
      </c>
      <c r="M15" s="15">
        <f>SUM(L10:L15)</f>
        <v>64.048423528915862</v>
      </c>
      <c r="N15" s="11">
        <f>I15/F15</f>
        <v>64.048423528915862</v>
      </c>
      <c r="P15" s="9">
        <f>F15</f>
        <v>83034</v>
      </c>
      <c r="Q15" s="25">
        <f>P15/$F$2</f>
        <v>0.10251111111111111</v>
      </c>
    </row>
    <row r="16" spans="2:17">
      <c r="F16" s="16"/>
    </row>
    <row r="17" spans="2:17">
      <c r="B17" s="7" t="s">
        <v>12</v>
      </c>
      <c r="C17" s="8">
        <v>45579</v>
      </c>
      <c r="D17" s="8">
        <v>45581</v>
      </c>
      <c r="E17" s="20">
        <v>14869</v>
      </c>
      <c r="F17" s="10">
        <f>F16+E17</f>
        <v>14869</v>
      </c>
      <c r="G17" s="11">
        <v>64.179699999999997</v>
      </c>
      <c r="H17" s="12">
        <f t="shared" ref="H17:H21" si="5">E17*G17</f>
        <v>954287.95929999999</v>
      </c>
      <c r="I17" s="12">
        <f>I16+H17</f>
        <v>954287.95929999999</v>
      </c>
      <c r="K17" s="13">
        <f>E17/$F$21</f>
        <v>0.24391404199475067</v>
      </c>
      <c r="L17" s="2">
        <f>K17*G17</f>
        <v>15.654330041010498</v>
      </c>
    </row>
    <row r="18" spans="2:17">
      <c r="C18" s="8">
        <v>45580</v>
      </c>
      <c r="D18" s="8">
        <v>45582</v>
      </c>
      <c r="E18" s="20">
        <v>9396</v>
      </c>
      <c r="F18" s="10">
        <f>E18+F17</f>
        <v>24265</v>
      </c>
      <c r="G18" s="11">
        <v>65.556700000000006</v>
      </c>
      <c r="H18" s="12">
        <f t="shared" si="5"/>
        <v>615970.75320000004</v>
      </c>
      <c r="I18" s="12">
        <f>H18+I17</f>
        <v>1570258.7124999999</v>
      </c>
      <c r="K18" s="13">
        <f t="shared" ref="K18:K21" si="6">E18/$F$21</f>
        <v>0.15413385826771653</v>
      </c>
      <c r="L18" s="2">
        <f>K18*G18</f>
        <v>10.104507106299213</v>
      </c>
    </row>
    <row r="19" spans="2:17">
      <c r="C19" s="8">
        <v>45581</v>
      </c>
      <c r="D19" s="8">
        <v>45583</v>
      </c>
      <c r="E19" s="20">
        <v>12901</v>
      </c>
      <c r="F19" s="10">
        <f t="shared" ref="F19:F21" si="7">F18+E19</f>
        <v>37166</v>
      </c>
      <c r="G19" s="11">
        <v>65.707400000000007</v>
      </c>
      <c r="H19" s="12">
        <f t="shared" si="5"/>
        <v>847691.16740000003</v>
      </c>
      <c r="I19" s="12">
        <f t="shared" ref="I19:I21" si="8">I18+H19</f>
        <v>2417949.8799000001</v>
      </c>
      <c r="K19" s="13">
        <f t="shared" si="6"/>
        <v>0.21163057742782151</v>
      </c>
      <c r="L19" s="2">
        <f t="shared" ref="L19:L21" si="9">K19*G19</f>
        <v>13.90569500328084</v>
      </c>
    </row>
    <row r="20" spans="2:17" ht="15.75" thickBot="1">
      <c r="C20" s="8">
        <v>45582</v>
      </c>
      <c r="D20" s="8">
        <v>45586</v>
      </c>
      <c r="E20" s="20">
        <v>12000</v>
      </c>
      <c r="F20" s="10">
        <f t="shared" si="7"/>
        <v>49166</v>
      </c>
      <c r="G20" s="11">
        <v>65.975700000000003</v>
      </c>
      <c r="H20" s="12">
        <f t="shared" si="5"/>
        <v>791708.4</v>
      </c>
      <c r="I20" s="12">
        <f t="shared" si="8"/>
        <v>3209658.2799</v>
      </c>
      <c r="K20" s="13">
        <f t="shared" si="6"/>
        <v>0.19685039370078741</v>
      </c>
      <c r="L20" s="2">
        <f t="shared" si="9"/>
        <v>12.987342519685042</v>
      </c>
      <c r="N20" t="s">
        <v>11</v>
      </c>
    </row>
    <row r="21" spans="2:17" ht="15.75" thickBot="1">
      <c r="C21" s="8">
        <v>45583</v>
      </c>
      <c r="D21" s="8">
        <v>45587</v>
      </c>
      <c r="E21" s="20">
        <v>11794</v>
      </c>
      <c r="F21" s="22">
        <f t="shared" si="7"/>
        <v>60960</v>
      </c>
      <c r="G21" s="11">
        <v>66.051400000000001</v>
      </c>
      <c r="H21" s="12">
        <f t="shared" si="5"/>
        <v>779010.21160000004</v>
      </c>
      <c r="I21" s="14">
        <f t="shared" si="8"/>
        <v>3988668.4915</v>
      </c>
      <c r="K21" s="13">
        <f t="shared" si="6"/>
        <v>0.19347112860892388</v>
      </c>
      <c r="L21" s="2">
        <f t="shared" si="9"/>
        <v>12.779038904199474</v>
      </c>
      <c r="M21" s="15">
        <f>SUM(L17:L21)</f>
        <v>65.430913574475071</v>
      </c>
      <c r="N21" s="11">
        <f>I21/F21</f>
        <v>65.430913574475071</v>
      </c>
      <c r="P21" s="9">
        <f>F21+P15</f>
        <v>143994</v>
      </c>
      <c r="Q21" s="25">
        <f>P21/$F$2</f>
        <v>0.17777037037037038</v>
      </c>
    </row>
    <row r="23" spans="2:17">
      <c r="B23" s="7" t="s">
        <v>13</v>
      </c>
      <c r="C23" s="8">
        <v>45586</v>
      </c>
      <c r="D23" s="8">
        <v>45588</v>
      </c>
      <c r="E23" s="20">
        <v>15638</v>
      </c>
      <c r="F23" s="10">
        <f>F22+E23</f>
        <v>15638</v>
      </c>
      <c r="G23" s="11">
        <v>65.418813147461307</v>
      </c>
      <c r="H23" s="12">
        <f t="shared" ref="H23:H33" si="10">E23*G23</f>
        <v>1023019.3999999999</v>
      </c>
      <c r="I23" s="23">
        <f>I22+H23</f>
        <v>1023019.3999999999</v>
      </c>
      <c r="K23" s="13">
        <f>E23/$F$27</f>
        <v>0.23587794319501637</v>
      </c>
      <c r="L23" s="2">
        <f>K23*G23</f>
        <v>15.430855091482268</v>
      </c>
    </row>
    <row r="24" spans="2:17">
      <c r="C24" s="8">
        <v>45587</v>
      </c>
      <c r="D24" s="8">
        <v>45589</v>
      </c>
      <c r="E24" s="20">
        <v>16389</v>
      </c>
      <c r="F24" s="10">
        <f>E24+F23</f>
        <v>32027</v>
      </c>
      <c r="G24" s="11">
        <v>64.370937824150374</v>
      </c>
      <c r="H24" s="12">
        <f t="shared" si="10"/>
        <v>1054975.3000000005</v>
      </c>
      <c r="I24" s="23">
        <f>H24+I23</f>
        <v>2077994.7000000004</v>
      </c>
      <c r="K24" s="13">
        <f t="shared" ref="K24:K27" si="11">E24/$F$27</f>
        <v>0.2472057559165573</v>
      </c>
      <c r="L24" s="2">
        <f>K24*G24</f>
        <v>15.912866343876804</v>
      </c>
    </row>
    <row r="25" spans="2:17">
      <c r="C25" s="8">
        <v>45588</v>
      </c>
      <c r="D25" s="8">
        <v>45590</v>
      </c>
      <c r="E25" s="20">
        <v>14000</v>
      </c>
      <c r="F25" s="10">
        <f t="shared" ref="F25:F27" si="12">F24+E25</f>
        <v>46027</v>
      </c>
      <c r="G25" s="11">
        <v>64.48922142857144</v>
      </c>
      <c r="H25" s="12">
        <f t="shared" si="10"/>
        <v>902849.10000000021</v>
      </c>
      <c r="I25" s="23">
        <f t="shared" ref="I25:I26" si="13">I24+H25</f>
        <v>2980843.8000000007</v>
      </c>
      <c r="K25" s="13">
        <f t="shared" si="11"/>
        <v>0.21117094287825997</v>
      </c>
      <c r="L25" s="2">
        <f t="shared" ref="L25:L29" si="14">K25*G25</f>
        <v>13.618249694556319</v>
      </c>
    </row>
    <row r="26" spans="2:17" ht="15.75" thickBot="1">
      <c r="C26" s="8">
        <v>45589</v>
      </c>
      <c r="D26" s="8">
        <v>45593</v>
      </c>
      <c r="E26" s="20">
        <v>9035</v>
      </c>
      <c r="F26" s="10">
        <f t="shared" si="12"/>
        <v>55062</v>
      </c>
      <c r="G26" s="11">
        <v>64.291499723298287</v>
      </c>
      <c r="H26" s="12">
        <f t="shared" si="10"/>
        <v>580873.70000000007</v>
      </c>
      <c r="I26" s="23">
        <f t="shared" si="13"/>
        <v>3561717.5000000009</v>
      </c>
      <c r="K26" s="13">
        <f t="shared" si="11"/>
        <v>0.13628067635036276</v>
      </c>
      <c r="L26" s="2">
        <f t="shared" si="14"/>
        <v>8.7616890658702502</v>
      </c>
      <c r="N26" t="s">
        <v>11</v>
      </c>
    </row>
    <row r="27" spans="2:17" ht="15.75" thickBot="1">
      <c r="C27" s="8">
        <v>45590</v>
      </c>
      <c r="D27" s="8">
        <v>45594</v>
      </c>
      <c r="E27" s="20">
        <v>11235</v>
      </c>
      <c r="F27" s="22">
        <f t="shared" si="12"/>
        <v>66297</v>
      </c>
      <c r="G27" s="11">
        <v>64.147231864708502</v>
      </c>
      <c r="H27" s="12">
        <f t="shared" si="10"/>
        <v>720694.15</v>
      </c>
      <c r="I27" s="14">
        <f>I26+H27</f>
        <v>4282411.6500000013</v>
      </c>
      <c r="K27" s="13">
        <f t="shared" si="11"/>
        <v>0.16946468165980361</v>
      </c>
      <c r="L27" s="2">
        <f t="shared" si="14"/>
        <v>10.870690227310437</v>
      </c>
      <c r="M27" s="15">
        <f>SUM(L23:L27)</f>
        <v>64.594350423096074</v>
      </c>
      <c r="N27" s="11">
        <f>I27/F27</f>
        <v>64.594350423096088</v>
      </c>
      <c r="P27" s="9">
        <f>F27+P21</f>
        <v>210291</v>
      </c>
      <c r="Q27" s="25">
        <f>P27/$F$2</f>
        <v>0.25961851851851853</v>
      </c>
    </row>
    <row r="29" spans="2:17">
      <c r="B29" s="7" t="s">
        <v>15</v>
      </c>
      <c r="C29" s="8">
        <v>45593</v>
      </c>
      <c r="D29" s="8">
        <v>45595</v>
      </c>
      <c r="E29" s="20">
        <v>14583</v>
      </c>
      <c r="F29" s="10">
        <f>F28+E29</f>
        <v>14583</v>
      </c>
      <c r="G29" s="11">
        <v>64.685000000000002</v>
      </c>
      <c r="H29" s="12">
        <f t="shared" si="10"/>
        <v>943301.35499999998</v>
      </c>
      <c r="I29" s="23">
        <f>I28+H29</f>
        <v>943301.35499999998</v>
      </c>
      <c r="K29" s="13">
        <f>E29/$F$33</f>
        <v>0.17555919389401198</v>
      </c>
      <c r="L29" s="2">
        <f t="shared" si="14"/>
        <v>11.356046457034164</v>
      </c>
    </row>
    <row r="30" spans="2:17">
      <c r="C30" s="8">
        <v>45594</v>
      </c>
      <c r="D30" s="8">
        <v>45596</v>
      </c>
      <c r="E30" s="20">
        <v>15898</v>
      </c>
      <c r="F30" s="10">
        <f>E30+F29</f>
        <v>30481</v>
      </c>
      <c r="G30" s="11">
        <v>64.8827</v>
      </c>
      <c r="H30" s="12">
        <f t="shared" si="10"/>
        <v>1031505.1646</v>
      </c>
      <c r="I30" s="23">
        <f>H30+I29</f>
        <v>1974806.5196</v>
      </c>
      <c r="K30" s="13">
        <f t="shared" ref="K30:K33" si="15">E30/$F$33</f>
        <v>0.19138997905280139</v>
      </c>
      <c r="L30" s="2">
        <f t="shared" ref="L30" si="16">K30*G30</f>
        <v>12.417898593889197</v>
      </c>
    </row>
    <row r="31" spans="2:17">
      <c r="C31" s="8">
        <v>45595</v>
      </c>
      <c r="D31" s="8">
        <v>45597</v>
      </c>
      <c r="E31" s="20">
        <v>14266</v>
      </c>
      <c r="F31" s="10">
        <f t="shared" ref="F31:F33" si="17">F30+E31</f>
        <v>44747</v>
      </c>
      <c r="G31" s="11">
        <v>64.287899999999993</v>
      </c>
      <c r="H31" s="12">
        <f t="shared" si="10"/>
        <v>917131.18139999988</v>
      </c>
      <c r="I31" s="23">
        <f t="shared" ref="I31:I32" si="18">I30+H31</f>
        <v>2891937.7009999999</v>
      </c>
      <c r="K31" s="13">
        <f t="shared" si="15"/>
        <v>0.17174295138805287</v>
      </c>
      <c r="L31" s="2">
        <f t="shared" ref="L31" si="19">K31*G31</f>
        <v>11.040993684540004</v>
      </c>
    </row>
    <row r="32" spans="2:17" ht="15.75" thickBot="1">
      <c r="C32" s="8">
        <v>45596</v>
      </c>
      <c r="D32" s="8">
        <v>45600</v>
      </c>
      <c r="E32" s="20">
        <v>22023</v>
      </c>
      <c r="F32" s="10">
        <f t="shared" si="17"/>
        <v>66770</v>
      </c>
      <c r="G32" s="11">
        <v>63.464599999999997</v>
      </c>
      <c r="H32" s="12">
        <f t="shared" si="10"/>
        <v>1397680.8858</v>
      </c>
      <c r="I32" s="23">
        <f t="shared" si="18"/>
        <v>4289618.5867999997</v>
      </c>
      <c r="K32" s="13">
        <f t="shared" si="15"/>
        <v>0.26512652589507141</v>
      </c>
      <c r="L32" s="2">
        <f t="shared" ref="L32" si="20">K32*G32</f>
        <v>16.826148915320349</v>
      </c>
      <c r="N32" t="s">
        <v>11</v>
      </c>
    </row>
    <row r="33" spans="2:17" ht="15.75" thickBot="1">
      <c r="C33" s="8">
        <v>45597</v>
      </c>
      <c r="D33" s="8">
        <v>45601</v>
      </c>
      <c r="E33" s="20">
        <v>16296</v>
      </c>
      <c r="F33" s="22">
        <f t="shared" si="17"/>
        <v>83066</v>
      </c>
      <c r="G33" s="11">
        <v>64.383700000000005</v>
      </c>
      <c r="H33" s="12">
        <f t="shared" si="10"/>
        <v>1049196.7752</v>
      </c>
      <c r="I33" s="14">
        <f>I32+H33</f>
        <v>5338815.3619999997</v>
      </c>
      <c r="K33" s="13">
        <f t="shared" si="15"/>
        <v>0.19618134977006235</v>
      </c>
      <c r="L33" s="2">
        <f t="shared" ref="L33" si="21">K33*G33</f>
        <v>12.630881169190765</v>
      </c>
      <c r="M33" s="15">
        <f>SUM(L29:L33)</f>
        <v>64.271968819974489</v>
      </c>
      <c r="N33" s="11">
        <f>I33/F33</f>
        <v>64.271968819974475</v>
      </c>
      <c r="P33" s="9">
        <f>F33+P27</f>
        <v>293357</v>
      </c>
      <c r="Q33" s="25">
        <f>P33/$F$2</f>
        <v>0.36216913580246912</v>
      </c>
    </row>
    <row r="34" spans="2:17">
      <c r="C34" s="8"/>
      <c r="D34" s="8"/>
      <c r="E34" s="20"/>
      <c r="F34" s="30"/>
      <c r="G34" s="11"/>
      <c r="H34" s="12"/>
      <c r="I34" s="29"/>
      <c r="K34" s="13"/>
      <c r="L34" s="2"/>
      <c r="M34" s="28"/>
      <c r="N34" s="11"/>
      <c r="P34" s="9"/>
      <c r="Q34" s="25"/>
    </row>
    <row r="35" spans="2:17">
      <c r="B35" t="s">
        <v>18</v>
      </c>
      <c r="C35" s="8">
        <v>45600</v>
      </c>
      <c r="D35" s="8">
        <f>C35+2</f>
        <v>45602</v>
      </c>
      <c r="E35" s="20">
        <v>7997</v>
      </c>
      <c r="F35" s="10">
        <f>F34+E35</f>
        <v>7997</v>
      </c>
      <c r="G35" s="11">
        <v>64.926599999999993</v>
      </c>
      <c r="H35" s="12">
        <f t="shared" ref="H35:H39" si="22">E35*G35</f>
        <v>519218.02019999997</v>
      </c>
      <c r="I35" s="27">
        <f>I34+H35</f>
        <v>519218.02019999997</v>
      </c>
      <c r="K35" s="13">
        <f t="shared" ref="K35:K39" si="23">E35/$F$39</f>
        <v>0.20226623163113033</v>
      </c>
      <c r="L35" s="2">
        <f t="shared" ref="L35:L39" si="24">K35*G35</f>
        <v>13.132458714621745</v>
      </c>
      <c r="M35" s="28"/>
      <c r="N35" s="11"/>
      <c r="P35" s="9"/>
      <c r="Q35" s="25"/>
    </row>
    <row r="36" spans="2:17">
      <c r="C36" s="8">
        <v>45601</v>
      </c>
      <c r="D36" s="8">
        <f t="shared" ref="D36:D37" si="25">C36+2</f>
        <v>45603</v>
      </c>
      <c r="E36" s="20">
        <v>8175</v>
      </c>
      <c r="F36" s="10">
        <f>E36+F35</f>
        <v>16172</v>
      </c>
      <c r="G36" s="11">
        <v>65.105199999999996</v>
      </c>
      <c r="H36" s="12">
        <f t="shared" si="22"/>
        <v>532235.01</v>
      </c>
      <c r="I36" s="27">
        <f>H36+I35</f>
        <v>1051453.0301999999</v>
      </c>
      <c r="K36" s="13">
        <f t="shared" si="23"/>
        <v>0.20676834357690266</v>
      </c>
      <c r="L36" s="2">
        <f t="shared" si="24"/>
        <v>13.461694362242962</v>
      </c>
      <c r="M36" s="28"/>
      <c r="N36" s="11"/>
      <c r="P36" s="9"/>
      <c r="Q36" s="25"/>
    </row>
    <row r="37" spans="2:17">
      <c r="C37" s="8">
        <v>45602</v>
      </c>
      <c r="D37" s="8">
        <f t="shared" si="25"/>
        <v>45604</v>
      </c>
      <c r="E37" s="20">
        <v>6138</v>
      </c>
      <c r="F37" s="10">
        <f t="shared" ref="F37:F38" si="26">F36+E37</f>
        <v>22310</v>
      </c>
      <c r="G37" s="11">
        <v>65.476799999999997</v>
      </c>
      <c r="H37" s="12">
        <f t="shared" si="22"/>
        <v>401896.59839999996</v>
      </c>
      <c r="I37" s="27">
        <f t="shared" ref="I37:I39" si="27">H37+I36</f>
        <v>1453349.6285999999</v>
      </c>
      <c r="K37" s="13">
        <f t="shared" si="23"/>
        <v>0.15524698383792396</v>
      </c>
      <c r="L37" s="2">
        <f t="shared" si="24"/>
        <v>10.165075711358979</v>
      </c>
      <c r="M37" s="28"/>
      <c r="N37" s="11"/>
      <c r="P37" s="9"/>
      <c r="Q37" s="25"/>
    </row>
    <row r="38" spans="2:17" ht="15.75" thickBot="1">
      <c r="C38" s="8">
        <v>45603</v>
      </c>
      <c r="D38" s="8">
        <v>45607</v>
      </c>
      <c r="E38" s="20">
        <v>10000</v>
      </c>
      <c r="F38" s="10">
        <f t="shared" si="26"/>
        <v>32310</v>
      </c>
      <c r="G38" s="11">
        <v>64.900800000000004</v>
      </c>
      <c r="H38" s="12">
        <f t="shared" si="22"/>
        <v>649008</v>
      </c>
      <c r="I38" s="27">
        <f t="shared" si="27"/>
        <v>2102357.6285999999</v>
      </c>
      <c r="K38" s="13">
        <f>E38/$F$39</f>
        <v>0.252927637402939</v>
      </c>
      <c r="L38" s="2">
        <f t="shared" si="24"/>
        <v>16.415206009560663</v>
      </c>
      <c r="M38" s="28"/>
      <c r="N38" t="s">
        <v>11</v>
      </c>
    </row>
    <row r="39" spans="2:17" ht="15.75" thickBot="1">
      <c r="C39" s="8">
        <v>45604</v>
      </c>
      <c r="D39" s="8">
        <v>45608</v>
      </c>
      <c r="E39" s="20">
        <v>7227</v>
      </c>
      <c r="F39" s="22">
        <f>F38+E39</f>
        <v>39537</v>
      </c>
      <c r="G39" s="11">
        <v>65.655100000000004</v>
      </c>
      <c r="H39" s="12">
        <f t="shared" si="22"/>
        <v>474489.40770000004</v>
      </c>
      <c r="I39" s="14">
        <f t="shared" si="27"/>
        <v>2576847.0362999998</v>
      </c>
      <c r="K39" s="13">
        <f t="shared" si="23"/>
        <v>0.18279080355110403</v>
      </c>
      <c r="L39" s="2">
        <f t="shared" si="24"/>
        <v>12.001148486228091</v>
      </c>
      <c r="M39" s="15">
        <f>SUM(L35:L39)</f>
        <v>65.175583284012447</v>
      </c>
      <c r="N39" s="11">
        <f>I39/F39</f>
        <v>65.175583284012433</v>
      </c>
      <c r="P39" s="9">
        <f>F39+P33</f>
        <v>332894</v>
      </c>
      <c r="Q39" s="25">
        <f>P39/$F$2</f>
        <v>0.41098024691358026</v>
      </c>
    </row>
    <row r="40" spans="2:17" ht="15.75" thickBot="1">
      <c r="H40" s="12"/>
    </row>
    <row r="41" spans="2:17" s="7" customFormat="1" ht="15.75" thickBot="1">
      <c r="B41" s="7" t="s">
        <v>14</v>
      </c>
      <c r="E41" s="21"/>
      <c r="F41" s="22">
        <f>F15+F21+F27+F33+F39</f>
        <v>332894</v>
      </c>
      <c r="G41" s="11"/>
      <c r="H41" s="12"/>
      <c r="I41" s="14">
        <f>I15+I21+I27+I33+I39</f>
        <v>21504939.3391</v>
      </c>
      <c r="J41"/>
      <c r="K41" s="13"/>
      <c r="L41" s="2"/>
      <c r="M41" s="15">
        <f>I41/F41</f>
        <v>64.599960765589046</v>
      </c>
      <c r="N41" s="11"/>
    </row>
    <row r="43" spans="2:17">
      <c r="B43" s="9"/>
    </row>
  </sheetData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F73E27-5C4D-421B-A446-B80592BD3676}"/>
</file>

<file path=customXml/itemProps2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Arcadis share buy back 810K</vt:lpstr>
      <vt:lpstr>'Arcadis share buy back 810K'!Print_Area</vt:lpstr>
      <vt:lpstr>'Arcadis share buy back 810K'!Print_Titles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Arcadis Share Buyback Update</dc:title>
  <dc:subject/>
  <dc:creator>Sinem Baykaloz</dc:creator>
  <cp:keywords/>
  <dc:description/>
  <cp:lastModifiedBy>Baykalöz, Sinem</cp:lastModifiedBy>
  <cp:revision/>
  <cp:lastPrinted>2024-11-10T13:57:48Z</cp:lastPrinted>
  <dcterms:created xsi:type="dcterms:W3CDTF">2021-02-25T16:44:28Z</dcterms:created>
  <dcterms:modified xsi:type="dcterms:W3CDTF">2024-11-10T13:58:01Z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</Properties>
</file>